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lpha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<sst xmlns="http://schemas.openxmlformats.org/spreadsheetml/2006/main" count="35" uniqueCount="21">
  <si>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S1</t>
  </si>
  <si>
    <t>S2</t>
  </si>
  <si>
    <t>S3</t>
  </si>
  <si>
    <t>S4</t>
  </si>
  <si>
    <t>I1</t>
  </si>
  <si>
    <t>I2</t>
  </si>
  <si>
    <t>I3</t>
  </si>
  <si>
    <t>RI</t>
  </si>
  <si>
    <t>RF</t>
  </si>
  <si>
    <t>1/RI</t>
  </si>
  <si>
    <t>1/(RF-1)</t>
  </si>
  <si>
    <t>m</t>
  </si>
  <si>
    <t>b</t>
  </si>
  <si>
    <t>alpha</t>
  </si>
  <si>
    <t>Mean</t>
  </si>
  <si>
    <t>High Fret</t>
  </si>
  <si>
    <t>Low FRET</t>
  </si>
  <si>
    <t>High FRET</t>
  </si>
  <si>
    <t>Medium FRET</t>
  </si>
  <si>
    <t>Calculation of factor alpha with a set of FRET pair chimeras where the E value is known</t>
  </si>
  <si>
    <t>Cells with yellow background are set by the user.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</si>
</sst>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6" xfId="0" applyFill="1" applyBorder="1" applyAlignment="1">
      <alignment/>
    </xf>
    <xf numFmtId="172" fontId="0" fillId="2" borderId="25" xfId="0" applyNumberFormat="1" applyFill="1" applyBorder="1" applyAlignment="1">
      <alignment/>
    </xf>
    <xf numFmtId="172" fontId="0" fillId="0" borderId="3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2" borderId="26" xfId="0" applyNumberFormat="1" applyFill="1" applyBorder="1" applyAlignment="1">
      <alignment/>
    </xf>
    <xf numFmtId="172" fontId="0" fillId="0" borderId="1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2" borderId="28" xfId="0" applyNumberFormat="1" applyFill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2" borderId="30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2" borderId="24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16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2" borderId="23" xfId="0" applyNumberFormat="1" applyFill="1" applyBorder="1" applyAlignment="1">
      <alignment/>
    </xf>
    <xf numFmtId="172" fontId="0" fillId="2" borderId="33" xfId="0" applyNumberForma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2" fontId="5" fillId="0" borderId="34" xfId="0" applyNumberFormat="1" applyFont="1" applyBorder="1" applyAlignment="1">
      <alignment/>
    </xf>
    <xf numFmtId="172" fontId="0" fillId="0" borderId="35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"/>
          <c:w val="0.839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</c:trendlineLbl>
          </c:trendline>
          <c:xVal>
            <c:numRef>
              <c:f>alpha!$K$44:$K$46</c:f>
              <c:numCache/>
            </c:numRef>
          </c:xVal>
          <c:yVal>
            <c:numRef>
              <c:f>alpha!$L$44:$L$46</c:f>
              <c:numCache/>
            </c:numRef>
          </c:yVal>
          <c:smooth val="0"/>
        </c:ser>
        <c:axId val="56002354"/>
        <c:axId val="34259139"/>
      </c:scatterChart>
      <c:valAx>
        <c:axId val="5600235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1/RI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9139"/>
        <c:crosses val="autoZero"/>
        <c:crossBetween val="midCat"/>
        <c:dispUnits/>
      </c:val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1/(RF-1)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023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17</xdr:row>
      <xdr:rowOff>152400</xdr:rowOff>
    </xdr:from>
    <xdr:to>
      <xdr:col>16</xdr:col>
      <xdr:colOff>114300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5105400" y="3028950"/>
        <a:ext cx="51816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13.28125" style="0" customWidth="1"/>
    <col min="6" max="7" width="7.8515625" style="0" customWidth="1"/>
    <col min="8" max="8" width="7.421875" style="0" customWidth="1"/>
    <col min="9" max="10" width="12.8515625" style="0" bestFit="1" customWidth="1"/>
    <col min="12" max="12" width="8.140625" style="0" customWidth="1"/>
  </cols>
  <sheetData>
    <row r="1" spans="1:9" ht="12.75">
      <c r="A1" s="67" t="s">
        <v>19</v>
      </c>
      <c r="B1" s="68"/>
      <c r="C1" s="68"/>
      <c r="D1" s="68"/>
      <c r="E1" s="68"/>
      <c r="F1" s="68"/>
      <c r="G1" s="68"/>
      <c r="H1" s="68"/>
      <c r="I1" s="68"/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2:25" ht="13.5" thickBot="1">
      <c r="B3" s="4"/>
      <c r="C3" s="4"/>
      <c r="D3" s="4"/>
      <c r="E3" s="4"/>
      <c r="I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3.5" thickTop="1">
      <c r="A4" s="8"/>
      <c r="B4" s="61" t="s">
        <v>0</v>
      </c>
      <c r="C4" s="62" t="s">
        <v>1</v>
      </c>
      <c r="D4" s="63" t="s">
        <v>2</v>
      </c>
      <c r="E4" s="64" t="s">
        <v>3</v>
      </c>
      <c r="I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3.5" thickBot="1">
      <c r="A5" s="8"/>
      <c r="B5" s="29">
        <v>0.161</v>
      </c>
      <c r="C5" s="32">
        <v>0.23</v>
      </c>
      <c r="D5" s="31">
        <v>0</v>
      </c>
      <c r="E5" s="30">
        <v>0.008</v>
      </c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4.25" thickBot="1" thickTop="1">
      <c r="A6" s="4"/>
      <c r="B6" s="4"/>
      <c r="C6" s="14"/>
      <c r="D6" s="14"/>
      <c r="E6" s="14"/>
      <c r="F6" s="14"/>
      <c r="G6" s="14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4.25" thickBot="1" thickTop="1">
      <c r="A7" s="14"/>
      <c r="B7" s="11"/>
      <c r="C7" s="3" t="s">
        <v>4</v>
      </c>
      <c r="D7" s="18" t="s">
        <v>5</v>
      </c>
      <c r="E7" s="18" t="s">
        <v>6</v>
      </c>
      <c r="F7" s="19" t="s">
        <v>7</v>
      </c>
      <c r="G7" s="17" t="s">
        <v>8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3.5" thickTop="1">
      <c r="A8" s="70" t="s">
        <v>15</v>
      </c>
      <c r="B8" s="7">
        <v>1</v>
      </c>
      <c r="C8" s="33">
        <v>763.272</v>
      </c>
      <c r="D8" s="33">
        <v>800.553</v>
      </c>
      <c r="E8" s="33">
        <v>1149.586</v>
      </c>
      <c r="F8" s="34">
        <f aca="true" t="shared" si="0" ref="F8:F15">($B$5*$C$5*(D8*(1-$D$5*$E$5)-C8*($B$5-$C$5*$D$5)-E8*($C$5-$B$5*$E$5)))/(($B$5-$C$5*$D$5)*(C8*$C$5-D8*$E$5))</f>
        <v>0.5639475790418405</v>
      </c>
      <c r="G8" s="35">
        <f aca="true" t="shared" si="1" ref="G8:G15">(D8-C8*$B$5)/(E8*$C$5)</f>
        <v>2.5629877341854406</v>
      </c>
      <c r="H8" s="4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2.75">
      <c r="A9" s="71"/>
      <c r="B9" s="5">
        <v>2</v>
      </c>
      <c r="C9" s="36">
        <v>987.17</v>
      </c>
      <c r="D9" s="36">
        <v>1059.071</v>
      </c>
      <c r="E9" s="36">
        <v>1543.507</v>
      </c>
      <c r="F9" s="37">
        <f t="shared" si="0"/>
        <v>0.5757120948084216</v>
      </c>
      <c r="G9" s="38">
        <f t="shared" si="1"/>
        <v>2.5355489296382396</v>
      </c>
      <c r="H9" s="4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.75">
      <c r="A10" s="71"/>
      <c r="B10" s="20">
        <v>3</v>
      </c>
      <c r="C10" s="39">
        <v>958.303</v>
      </c>
      <c r="D10" s="39">
        <v>1044.741</v>
      </c>
      <c r="E10" s="39">
        <v>1535.293</v>
      </c>
      <c r="F10" s="40">
        <f t="shared" si="0"/>
        <v>0.5849622952358208</v>
      </c>
      <c r="G10" s="41">
        <f t="shared" si="1"/>
        <v>2.521694604165487</v>
      </c>
      <c r="H10" s="4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2.75">
      <c r="A11" s="71"/>
      <c r="B11" s="5">
        <v>4</v>
      </c>
      <c r="C11" s="36">
        <v>636.137</v>
      </c>
      <c r="D11" s="36">
        <v>579.027</v>
      </c>
      <c r="E11" s="36">
        <v>817.231</v>
      </c>
      <c r="F11" s="37">
        <f t="shared" si="0"/>
        <v>0.4702919644802861</v>
      </c>
      <c r="G11" s="42">
        <f t="shared" si="1"/>
        <v>2.535651236495158</v>
      </c>
      <c r="H11" s="13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2.75">
      <c r="A12" s="71"/>
      <c r="B12" s="6">
        <v>5</v>
      </c>
      <c r="C12" s="43">
        <v>1574.416</v>
      </c>
      <c r="D12" s="43">
        <v>1729.545</v>
      </c>
      <c r="E12" s="43">
        <v>2556.931</v>
      </c>
      <c r="F12" s="44">
        <f t="shared" si="0"/>
        <v>0.5885808576272631</v>
      </c>
      <c r="G12" s="45">
        <f t="shared" si="1"/>
        <v>2.5099111667718903</v>
      </c>
      <c r="I12" s="4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2.75">
      <c r="A13" s="71"/>
      <c r="B13" s="6">
        <v>6</v>
      </c>
      <c r="C13" s="43">
        <v>1047.305</v>
      </c>
      <c r="D13" s="43">
        <v>1269.905</v>
      </c>
      <c r="E13" s="43">
        <v>1870.009</v>
      </c>
      <c r="F13" s="44">
        <f t="shared" si="0"/>
        <v>0.6714906820372716</v>
      </c>
      <c r="G13" s="45">
        <f t="shared" si="1"/>
        <v>2.560529166948673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7" ht="12.75">
      <c r="A14" s="71"/>
      <c r="B14" s="6">
        <v>7</v>
      </c>
      <c r="C14" s="43">
        <v>747.297</v>
      </c>
      <c r="D14" s="43">
        <v>773.559</v>
      </c>
      <c r="E14" s="43">
        <v>1092.562</v>
      </c>
      <c r="F14" s="44">
        <f t="shared" si="0"/>
        <v>0.5599214410293526</v>
      </c>
      <c r="G14" s="45">
        <f t="shared" si="1"/>
        <v>2.5995706422152702</v>
      </c>
    </row>
    <row r="15" spans="1:7" ht="13.5" thickBot="1">
      <c r="A15" s="72"/>
      <c r="B15" s="15">
        <v>8</v>
      </c>
      <c r="C15" s="60">
        <v>1125.281</v>
      </c>
      <c r="D15" s="60">
        <v>1102.993</v>
      </c>
      <c r="E15" s="46">
        <v>1610.639</v>
      </c>
      <c r="F15" s="47">
        <f t="shared" si="0"/>
        <v>0.5091932391727585</v>
      </c>
      <c r="G15" s="41">
        <f t="shared" si="1"/>
        <v>2.4884067994941352</v>
      </c>
    </row>
    <row r="16" spans="3:7" ht="14.25" thickBot="1" thickTop="1">
      <c r="C16" s="2"/>
      <c r="D16" s="2"/>
      <c r="E16" s="21" t="s">
        <v>14</v>
      </c>
      <c r="F16" s="48">
        <f>AVERAGE(F8:F15)</f>
        <v>0.5655125191791268</v>
      </c>
      <c r="G16" s="49">
        <f>AVERAGE(G8:G15)</f>
        <v>2.5392875349892865</v>
      </c>
    </row>
    <row r="17" spans="3:5" ht="14.25" thickBot="1" thickTop="1">
      <c r="C17" s="14"/>
      <c r="D17" s="14"/>
      <c r="E17" s="14"/>
    </row>
    <row r="18" spans="1:7" ht="14.25" thickBot="1" thickTop="1">
      <c r="A18" s="14"/>
      <c r="B18" s="11"/>
      <c r="C18" s="3" t="s">
        <v>4</v>
      </c>
      <c r="D18" s="3" t="s">
        <v>5</v>
      </c>
      <c r="E18" s="3" t="s">
        <v>6</v>
      </c>
      <c r="F18" s="16" t="s">
        <v>7</v>
      </c>
      <c r="G18" s="17" t="s">
        <v>8</v>
      </c>
    </row>
    <row r="19" spans="1:7" ht="13.5" thickTop="1">
      <c r="A19" s="70" t="s">
        <v>18</v>
      </c>
      <c r="B19" s="7">
        <v>1</v>
      </c>
      <c r="C19" s="50">
        <v>462.563</v>
      </c>
      <c r="D19" s="50">
        <v>411.789</v>
      </c>
      <c r="E19" s="33">
        <v>683.528</v>
      </c>
      <c r="F19" s="34">
        <f aca="true" t="shared" si="2" ref="F19:F26">($B$5*$C$5*(D19*(1-$D$5*$E$5)-C19*($B$5-$C$5*$D$5)-E19*($C$5-$B$5*$E$5)))/(($B$5-$C$5*$D$5)*(C19*$C$5-D19*$E$5))</f>
        <v>0.40376882849671203</v>
      </c>
      <c r="G19" s="35">
        <f aca="true" t="shared" si="3" ref="G19:G26">(D19-C19*$B$5)/(E19*$C$5)</f>
        <v>2.145622207900392</v>
      </c>
    </row>
    <row r="20" spans="1:7" ht="12.75">
      <c r="A20" s="71"/>
      <c r="B20" s="5">
        <v>2</v>
      </c>
      <c r="C20" s="51">
        <v>1847.496</v>
      </c>
      <c r="D20" s="51">
        <v>1885.519</v>
      </c>
      <c r="E20" s="36">
        <v>2986.035</v>
      </c>
      <c r="F20" s="37">
        <f t="shared" si="2"/>
        <v>0.5079542289700968</v>
      </c>
      <c r="G20" s="38">
        <f t="shared" si="3"/>
        <v>2.3123176706408914</v>
      </c>
    </row>
    <row r="21" spans="1:7" ht="12.75">
      <c r="A21" s="71"/>
      <c r="B21" s="20">
        <v>3</v>
      </c>
      <c r="C21" s="52">
        <v>1004.343</v>
      </c>
      <c r="D21" s="52">
        <v>674.301</v>
      </c>
      <c r="E21" s="39">
        <v>1033.807</v>
      </c>
      <c r="F21" s="40">
        <f t="shared" si="2"/>
        <v>0.28153817172692525</v>
      </c>
      <c r="G21" s="41">
        <f t="shared" si="3"/>
        <v>2.1558215201298405</v>
      </c>
    </row>
    <row r="22" spans="1:8" ht="12.75">
      <c r="A22" s="71"/>
      <c r="B22" s="5">
        <v>4</v>
      </c>
      <c r="C22" s="51">
        <v>2220.203</v>
      </c>
      <c r="D22" s="51">
        <v>2093.371</v>
      </c>
      <c r="E22" s="36">
        <v>3264.382</v>
      </c>
      <c r="F22" s="37">
        <f t="shared" si="2"/>
        <v>0.460705757663253</v>
      </c>
      <c r="G22" s="42">
        <f t="shared" si="3"/>
        <v>2.31206732039273</v>
      </c>
      <c r="H22" s="13"/>
    </row>
    <row r="23" spans="1:7" ht="12.75">
      <c r="A23" s="71"/>
      <c r="B23" s="6">
        <v>5</v>
      </c>
      <c r="C23" s="53">
        <v>1911.545</v>
      </c>
      <c r="D23" s="53">
        <v>1351.358</v>
      </c>
      <c r="E23" s="43">
        <v>2015.98</v>
      </c>
      <c r="F23" s="44">
        <f t="shared" si="2"/>
        <v>0.31242024775666566</v>
      </c>
      <c r="G23" s="45">
        <f t="shared" si="3"/>
        <v>2.2507108528940716</v>
      </c>
    </row>
    <row r="24" spans="1:7" ht="12.75">
      <c r="A24" s="71"/>
      <c r="B24" s="6">
        <v>6</v>
      </c>
      <c r="C24" s="53">
        <v>2279.572</v>
      </c>
      <c r="D24" s="53">
        <v>1903.264</v>
      </c>
      <c r="E24" s="43">
        <v>2861.523</v>
      </c>
      <c r="F24" s="44">
        <f t="shared" si="2"/>
        <v>0.39839143787095377</v>
      </c>
      <c r="G24" s="45">
        <f t="shared" si="3"/>
        <v>2.3341977225293022</v>
      </c>
    </row>
    <row r="25" spans="1:7" ht="12.75">
      <c r="A25" s="71"/>
      <c r="B25" s="6">
        <v>7</v>
      </c>
      <c r="C25" s="53">
        <v>1182.976</v>
      </c>
      <c r="D25" s="53">
        <v>1094.069</v>
      </c>
      <c r="E25" s="43">
        <v>1683.482</v>
      </c>
      <c r="F25" s="44">
        <f t="shared" si="2"/>
        <v>0.4529370461590208</v>
      </c>
      <c r="G25" s="45">
        <f t="shared" si="3"/>
        <v>2.333697977840235</v>
      </c>
    </row>
    <row r="26" spans="1:7" ht="13.5" thickBot="1">
      <c r="A26" s="72"/>
      <c r="B26" s="10">
        <v>8</v>
      </c>
      <c r="C26" s="54">
        <v>972.383</v>
      </c>
      <c r="D26" s="54">
        <v>969.661</v>
      </c>
      <c r="E26" s="46">
        <v>1521.647</v>
      </c>
      <c r="F26" s="47">
        <f t="shared" si="2"/>
        <v>0.49548351725183715</v>
      </c>
      <c r="G26" s="41">
        <f t="shared" si="3"/>
        <v>2.323304479491201</v>
      </c>
    </row>
    <row r="27" spans="3:7" ht="14.25" thickBot="1" thickTop="1">
      <c r="C27" s="2"/>
      <c r="D27" s="2"/>
      <c r="E27" s="21" t="s">
        <v>14</v>
      </c>
      <c r="F27" s="48">
        <f>AVERAGE(F19:F26)</f>
        <v>0.41414990448693306</v>
      </c>
      <c r="G27" s="49">
        <f>AVERAGE(G19:G26)</f>
        <v>2.270967468977333</v>
      </c>
    </row>
    <row r="28" ht="13.5" thickTop="1"/>
    <row r="29" spans="3:5" ht="13.5" thickBot="1">
      <c r="C29" s="14"/>
      <c r="D29" s="14"/>
      <c r="E29" s="14"/>
    </row>
    <row r="30" spans="1:7" ht="14.25" thickBot="1" thickTop="1">
      <c r="A30" s="14"/>
      <c r="B30" s="11"/>
      <c r="C30" s="3" t="s">
        <v>4</v>
      </c>
      <c r="D30" s="18" t="s">
        <v>5</v>
      </c>
      <c r="E30" s="18" t="s">
        <v>6</v>
      </c>
      <c r="F30" s="19" t="s">
        <v>7</v>
      </c>
      <c r="G30" s="17" t="s">
        <v>8</v>
      </c>
    </row>
    <row r="31" spans="1:7" ht="13.5" thickTop="1">
      <c r="A31" s="70" t="s">
        <v>16</v>
      </c>
      <c r="B31" s="7">
        <v>1</v>
      </c>
      <c r="C31" s="50">
        <v>1220.725</v>
      </c>
      <c r="D31" s="50">
        <v>783.849</v>
      </c>
      <c r="E31" s="33">
        <v>1280.505</v>
      </c>
      <c r="F31" s="34">
        <f aca="true" t="shared" si="4" ref="F31:F38">($B$5*$C$5*(D31*(1-$D$5*$E$5)-C31*($B$5-$C$5*$D$5)-E31*($C$5-$B$5*$E$5)))/(($B$5-$C$5*$D$5)*(C31*$C$5-D31*$E$5))</f>
        <v>0.24671563852754433</v>
      </c>
      <c r="G31" s="35">
        <f aca="true" t="shared" si="5" ref="G31:G38">(D31-C31*$B$5)/(E31*$C$5)</f>
        <v>1.9941598279075694</v>
      </c>
    </row>
    <row r="32" spans="1:7" ht="12.75">
      <c r="A32" s="71"/>
      <c r="B32" s="5">
        <v>2</v>
      </c>
      <c r="C32" s="51">
        <v>2153.114</v>
      </c>
      <c r="D32" s="51">
        <v>1621.966</v>
      </c>
      <c r="E32" s="36">
        <v>2708.5</v>
      </c>
      <c r="F32" s="37">
        <f t="shared" si="4"/>
        <v>0.31280053650077966</v>
      </c>
      <c r="G32" s="38">
        <f t="shared" si="5"/>
        <v>2.047201878145291</v>
      </c>
    </row>
    <row r="33" spans="1:7" ht="12.75">
      <c r="A33" s="71"/>
      <c r="B33" s="20">
        <v>3</v>
      </c>
      <c r="C33" s="52">
        <v>1249.267</v>
      </c>
      <c r="D33" s="52">
        <v>793.492</v>
      </c>
      <c r="E33" s="39">
        <v>1296.856</v>
      </c>
      <c r="F33" s="40">
        <f t="shared" si="4"/>
        <v>0.24209004267432468</v>
      </c>
      <c r="G33" s="41">
        <f t="shared" si="5"/>
        <v>1.9859400869420385</v>
      </c>
    </row>
    <row r="34" spans="1:7" ht="12.75">
      <c r="A34" s="71"/>
      <c r="B34" s="5">
        <v>4</v>
      </c>
      <c r="C34" s="51">
        <v>1666.517</v>
      </c>
      <c r="D34" s="51">
        <v>1228.638</v>
      </c>
      <c r="E34" s="36">
        <v>2211.891</v>
      </c>
      <c r="F34" s="37">
        <f t="shared" si="4"/>
        <v>0.2798668874983698</v>
      </c>
      <c r="G34" s="55">
        <f t="shared" si="5"/>
        <v>1.8876800203202087</v>
      </c>
    </row>
    <row r="35" spans="1:7" ht="12.75">
      <c r="A35" s="71"/>
      <c r="B35" s="6">
        <v>5</v>
      </c>
      <c r="C35" s="53">
        <v>1275.464</v>
      </c>
      <c r="D35" s="53">
        <v>926.831</v>
      </c>
      <c r="E35" s="43">
        <v>1645.932</v>
      </c>
      <c r="F35" s="44">
        <f t="shared" si="4"/>
        <v>0.277533437526745</v>
      </c>
      <c r="G35" s="45">
        <f t="shared" si="5"/>
        <v>1.905835234991482</v>
      </c>
    </row>
    <row r="36" spans="1:7" ht="12.75">
      <c r="A36" s="71"/>
      <c r="B36" s="6">
        <v>6</v>
      </c>
      <c r="C36" s="53">
        <v>1664.688</v>
      </c>
      <c r="D36" s="53">
        <v>1322.164</v>
      </c>
      <c r="E36" s="43">
        <v>2352.361</v>
      </c>
      <c r="F36" s="44">
        <f t="shared" si="4"/>
        <v>0.3188584313242431</v>
      </c>
      <c r="G36" s="45">
        <f t="shared" si="5"/>
        <v>1.9483648685022334</v>
      </c>
    </row>
    <row r="37" spans="1:7" ht="12.75">
      <c r="A37" s="71"/>
      <c r="B37" s="6">
        <v>7</v>
      </c>
      <c r="C37" s="53">
        <v>1576.627</v>
      </c>
      <c r="D37" s="53">
        <v>1163.735</v>
      </c>
      <c r="E37" s="43">
        <v>1963.811</v>
      </c>
      <c r="F37" s="44">
        <f t="shared" si="4"/>
        <v>0.2999388948097293</v>
      </c>
      <c r="G37" s="45">
        <f t="shared" si="5"/>
        <v>2.0144904429725403</v>
      </c>
    </row>
    <row r="38" spans="1:7" ht="13.5" thickBot="1">
      <c r="A38" s="72"/>
      <c r="B38" s="10">
        <v>8</v>
      </c>
      <c r="C38" s="54">
        <v>1370.377</v>
      </c>
      <c r="D38" s="54">
        <v>853.952</v>
      </c>
      <c r="E38" s="46">
        <v>1374.847</v>
      </c>
      <c r="F38" s="47">
        <f t="shared" si="4"/>
        <v>0.2378484399718721</v>
      </c>
      <c r="G38" s="41">
        <f t="shared" si="5"/>
        <v>2.0028198647621847</v>
      </c>
    </row>
    <row r="39" spans="3:7" ht="14.25" thickBot="1" thickTop="1">
      <c r="C39" s="2"/>
      <c r="D39" s="2"/>
      <c r="E39" s="21" t="s">
        <v>14</v>
      </c>
      <c r="F39" s="48">
        <f>AVERAGE(F31:F38)</f>
        <v>0.276956538604201</v>
      </c>
      <c r="G39" s="49">
        <f>AVERAGE(G31:G38)</f>
        <v>1.9733115280679436</v>
      </c>
    </row>
    <row r="40" spans="3:5" ht="13.5" thickTop="1">
      <c r="C40" s="2"/>
      <c r="D40" s="2"/>
      <c r="E40" s="2"/>
    </row>
    <row r="41" spans="2:6" ht="12.75">
      <c r="B41" s="69" t="s">
        <v>20</v>
      </c>
      <c r="C41" s="69"/>
      <c r="D41" s="69"/>
      <c r="E41" s="69"/>
      <c r="F41" s="69"/>
    </row>
    <row r="42" spans="12:14" ht="13.5" thickBot="1">
      <c r="L42" s="1"/>
      <c r="N42" s="1"/>
    </row>
    <row r="43" spans="10:15" ht="14.25" thickBot="1" thickTop="1">
      <c r="J43" s="11"/>
      <c r="K43" s="26" t="s">
        <v>9</v>
      </c>
      <c r="L43" s="12" t="s">
        <v>10</v>
      </c>
      <c r="N43" s="23" t="s">
        <v>11</v>
      </c>
      <c r="O43" s="24" t="s">
        <v>12</v>
      </c>
    </row>
    <row r="44" spans="10:15" ht="14.25" thickBot="1" thickTop="1">
      <c r="J44" s="9" t="s">
        <v>17</v>
      </c>
      <c r="K44" s="56">
        <f>1/F16</f>
        <v>1.7683074487043295</v>
      </c>
      <c r="L44" s="55">
        <f>1/(G16-1)</f>
        <v>0.6496512037349539</v>
      </c>
      <c r="N44" s="59">
        <v>0.205</v>
      </c>
      <c r="O44" s="58">
        <v>0.29</v>
      </c>
    </row>
    <row r="45" spans="10:12" ht="14.25" thickBot="1" thickTop="1">
      <c r="J45" s="27" t="s">
        <v>18</v>
      </c>
      <c r="K45" s="56">
        <f>1/F27</f>
        <v>2.4145846447528307</v>
      </c>
      <c r="L45" s="55">
        <f>1/(G27-1)</f>
        <v>0.7868021994336618</v>
      </c>
    </row>
    <row r="46" spans="10:15" ht="14.25" thickBot="1" thickTop="1">
      <c r="J46" s="28" t="s">
        <v>16</v>
      </c>
      <c r="K46" s="66">
        <f>1/F39</f>
        <v>3.6106748193769906</v>
      </c>
      <c r="L46" s="57">
        <f>1/(G39-1)</f>
        <v>1.0274202772313135</v>
      </c>
      <c r="N46" s="22" t="s">
        <v>13</v>
      </c>
      <c r="O46" s="65">
        <f>N44/O44</f>
        <v>0.7068965517241379</v>
      </c>
    </row>
    <row r="47" ht="13.5" thickTop="1"/>
    <row r="48" ht="12.75">
      <c r="J48" s="4"/>
    </row>
  </sheetData>
  <mergeCells count="5">
    <mergeCell ref="A1:I1"/>
    <mergeCell ref="B41:F41"/>
    <mergeCell ref="A8:A15"/>
    <mergeCell ref="A19:A26"/>
    <mergeCell ref="A31:A38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385905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Jano</cp:lastModifiedBy>
  <dcterms:created xsi:type="dcterms:W3CDTF">2008-11-24T09:48:09Z</dcterms:created>
  <dcterms:modified xsi:type="dcterms:W3CDTF">2009-03-30T11:54:33Z</dcterms:modified>
  <cp:category/>
  <cp:version/>
  <cp:contentType/>
  <cp:contentStatus/>
</cp:coreProperties>
</file>